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14 - DALI\"/>
    </mc:Choice>
  </mc:AlternateContent>
  <xr:revisionPtr revIDLastSave="0" documentId="13_ncr:1_{53FC246C-CDD7-412A-9FA6-E6D349851833}" xr6:coauthVersionLast="47" xr6:coauthVersionMax="47" xr10:uidLastSave="{00000000-0000-0000-0000-000000000000}"/>
  <bookViews>
    <workbookView xWindow="4215" yWindow="169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1" l="1"/>
  <c r="H45" i="11" l="1"/>
  <c r="H44" i="11"/>
  <c r="H43" i="11"/>
  <c r="H42" i="11"/>
  <c r="H41" i="11"/>
  <c r="H40" i="11"/>
  <c r="H39" i="11"/>
  <c r="H38" i="11"/>
  <c r="H37" i="11"/>
  <c r="H36" i="11"/>
  <c r="H35" i="11"/>
  <c r="H33" i="11"/>
  <c r="H31" i="11"/>
  <c r="H30" i="11"/>
  <c r="H22" i="11"/>
  <c r="H16" i="11"/>
  <c r="H23" i="11" l="1"/>
  <c r="G49" i="11" s="1"/>
  <c r="D2" i="11"/>
  <c r="G51" i="11" l="1"/>
  <c r="H49" i="11"/>
  <c r="H48" i="11" s="1"/>
  <c r="H61" i="11"/>
  <c r="C22" i="12"/>
  <c r="G53" i="11" l="1"/>
  <c r="H51" i="11"/>
  <c r="H50" i="11" s="1"/>
  <c r="H53" i="11" l="1"/>
  <c r="H52" i="11" s="1"/>
  <c r="H47" i="11" s="1"/>
  <c r="G55" i="11"/>
  <c r="H55" i="11" s="1"/>
  <c r="H54" i="11" s="1"/>
  <c r="G56" i="11"/>
  <c r="H56" i="11" s="1"/>
  <c r="G57" i="11"/>
  <c r="H57" i="11" s="1"/>
</calcChain>
</file>

<file path=xl/sharedStrings.xml><?xml version="1.0" encoding="utf-8"?>
<sst xmlns="http://schemas.openxmlformats.org/spreadsheetml/2006/main" count="195" uniqueCount="129">
  <si>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</si>
  <si>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</si>
  <si>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</si>
  <si>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</si>
  <si>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</si>
  <si>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</si>
  <si>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</si>
  <si>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</si>
  <si>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</si>
  <si>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</si>
  <si>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</si>
  <si>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</si>
  <si>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</si>
  <si>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</si>
  <si>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</si>
  <si>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</si>
  <si>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</si>
  <si>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</si>
  <si>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</si>
  <si>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</si>
  <si>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</si>
  <si>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</si>
  <si>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</si>
  <si>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</si>
  <si>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</si>
  <si>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</si>
  <si>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</si>
  <si>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</si>
  <si>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</si>
  <si>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</si>
  <si>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</si>
  <si>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</si>
  <si>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</si>
  <si>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</si>
  <si>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</si>
  <si>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</si>
  <si>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</si>
  <si>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</si>
  <si>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</si>
  <si>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</si>
  <si>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</si>
  <si>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</si>
  <si>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</si>
  <si>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</si>
  <si>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</si>
  <si>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</si>
  <si>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</si>
  <si>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</si>
  <si>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</si>
  <si>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</si>
  <si>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</si>
  <si>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</si>
  <si>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</si>
  <si>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</si>
  <si>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</si>
  <si>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</si>
  <si>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</si>
  <si>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</si>
  <si>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</si>
  <si>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popis: Na základě  jednání mezi objednatelem a zhotovitelem byli odsouhlaseny následující změny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</si>
  <si>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</si>
  <si>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</si>
  <si>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</si>
  <si>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</si>
  <si>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</si>
  <si>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</si>
  <si>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</si>
  <si>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</si>
  <si>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</si>
  <si>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vliv na stavební povolení:</t>
  </si>
  <si>
    <t xml:space="preserve">              Objekt 02a - CBB</t>
  </si>
  <si>
    <t xml:space="preserve">                     Etapa 01 - Rekonstrukce - Uznatelné</t>
  </si>
  <si>
    <t xml:space="preserve">       Stavba 0136 A U - Centrum bez bariér II</t>
  </si>
  <si>
    <t xml:space="preserve">                            Podetapa 21: - M - Elektromontáže</t>
  </si>
  <si>
    <t>N</t>
  </si>
  <si>
    <t xml:space="preserve">       Stavba 0136 B U - Komunitní centrum - Uznatelné</t>
  </si>
  <si>
    <t xml:space="preserve">              Objekt 02 - Uznatelné</t>
  </si>
  <si>
    <t xml:space="preserve">                     Etapa 01 - Rekonstrukce</t>
  </si>
  <si>
    <t>22199x059</t>
  </si>
  <si>
    <t>SoD</t>
  </si>
  <si>
    <t>Nasazení systému DALI</t>
  </si>
  <si>
    <t>Změna zahrnuje nasazení systému ovládání svítidel DALI s s tím spojené změny v napájecích trasách, ovládácích koncových prvcích a doplnění ovládacích prvků do rozvaděčů.</t>
  </si>
  <si>
    <t xml:space="preserve">                                          POdoddíl 03 - Silové a slaboproudé kabely</t>
  </si>
  <si>
    <t>22199x057</t>
  </si>
  <si>
    <t>Kabel CYKY-J 3 x 1,5</t>
  </si>
  <si>
    <t>ks</t>
  </si>
  <si>
    <t xml:space="preserve">                                          POdoddíl 02 - Silové a slaboproudé kabely</t>
  </si>
  <si>
    <t>22199x027</t>
  </si>
  <si>
    <t>22199x055</t>
  </si>
  <si>
    <t>Kabel CYKY-J 5 x 1,5</t>
  </si>
  <si>
    <t>Kabel UTP 4 x 2 x 0,5 cat.6</t>
  </si>
  <si>
    <t xml:space="preserve">                                          POdoddíl 011 - Příprava pro audiosystém</t>
  </si>
  <si>
    <t>22199x141</t>
  </si>
  <si>
    <t>Trubka elektroinstalační ohebná  ? 16</t>
  </si>
  <si>
    <t>Montáž rozbočovače sběrnice v krabici</t>
  </si>
  <si>
    <t>Montáž napájecího zdroje průmyslového pro použití v rozvaděčích a zákaznických aplikacích</t>
  </si>
  <si>
    <t>Montáž převodníku RS485/Ethernet se zdrojem</t>
  </si>
  <si>
    <t>URS 2/2021</t>
  </si>
  <si>
    <t>Montáž zařízení do rozvaděče (switch, UPS, DVR, server) bez nastavení</t>
  </si>
  <si>
    <t>DALI4sw Tlačítkový ovladač DALI</t>
  </si>
  <si>
    <t xml:space="preserve">DALIpwr Zdroj sběrnice DALI </t>
  </si>
  <si>
    <t>DALInet Převodník DALI / Ethernet</t>
  </si>
  <si>
    <t>CN dodavatel</t>
  </si>
  <si>
    <t>switch 8port standart</t>
  </si>
  <si>
    <t>pomocný materiál, pomocné práce, ukončení vodičů v rozvaděči, ukončení datových vodičů</t>
  </si>
  <si>
    <t>oživení a nastavení systému DALI</t>
  </si>
  <si>
    <t>doprava</t>
  </si>
  <si>
    <t>kpl</t>
  </si>
  <si>
    <t>VRN</t>
  </si>
  <si>
    <t>V06</t>
  </si>
  <si>
    <t>Územní vlivy</t>
  </si>
  <si>
    <t>ON</t>
  </si>
  <si>
    <t>060001000</t>
  </si>
  <si>
    <t>%</t>
  </si>
  <si>
    <t>V07</t>
  </si>
  <si>
    <t>Provozní vlivy</t>
  </si>
  <si>
    <t>070001000</t>
  </si>
  <si>
    <t>V09</t>
  </si>
  <si>
    <t>Ostatní náklady</t>
  </si>
  <si>
    <t>090001000</t>
  </si>
  <si>
    <t>Vedlejší rozpočtové náklady</t>
  </si>
  <si>
    <t>04</t>
  </si>
  <si>
    <t>Mimostaveništní doprava</t>
  </si>
  <si>
    <t>07</t>
  </si>
  <si>
    <t>Zařízení staveniště</t>
  </si>
  <si>
    <t>08</t>
  </si>
  <si>
    <t>Přesun kapacit</t>
  </si>
  <si>
    <t>Viktor Valeš</t>
  </si>
  <si>
    <t xml:space="preserve"> ZL 14 - 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</si>
</sst>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#,##0.00\ &quot;Kč&quot;"/>
    <numFmt numFmtId="166" formatCode="_ * #,##0.00_ ;_ * \-#,##0.00_ ;_ * &quot;-&quot;??_ ;_ @_ "/>
    <numFmt numFmtId="167" formatCode="&quot;$&quot;#,##0_);[Red]\(&quot;$&quot;#,##0\)"/>
    <numFmt numFmtId="168" formatCode="&quot;$&quot;#,##0.00_);[Red]\(&quot;$&quot;#,##0.00\)"/>
    <numFmt numFmtId="169" formatCode="0.00_)"/>
    <numFmt numFmtId="170" formatCode="General_)"/>
    <numFmt numFmtId="171" formatCode="###,###,###,##0.0000"/>
    <numFmt numFmtId="172" formatCode="###,###,###,##0.00"/>
    <numFmt numFmtId="173" formatCode="_(#,##0.0??;\-\ #,##0.0??;&quot;–&quot;???;_(@_)"/>
    <numFmt numFmtId="174" formatCode="_(#,##0.00_);[Red]\-\ #,##0.00_);&quot;–&quot;??;_(@_)"/>
  </numFmts>
  <fonts count="3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9"/>
      <color indexed="8"/>
      <name val="Arial"/>
      <family val="2"/>
    </font>
    <font>
      <sz val="10"/>
      <name val="Arial CE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b/>
      <i/>
      <sz val="11"/>
      <color theme="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6">
    <xf numFmtId="0" fontId="0" fillId="0" borderId="0"/>
    <xf numFmtId="0" fontId="7" fillId="0" borderId="0"/>
    <xf numFmtId="0" fontId="8" fillId="0" borderId="0"/>
    <xf numFmtId="38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13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0" fontId="13" fillId="4" borderId="1" applyNumberFormat="0" applyBorder="0" applyAlignment="0" applyProtection="0"/>
    <xf numFmtId="44" fontId="10" fillId="0" borderId="0" applyFont="0" applyFill="0" applyBorder="0" applyAlignment="0" applyProtection="0"/>
    <xf numFmtId="169" fontId="14" fillId="0" borderId="0"/>
    <xf numFmtId="170" fontId="15" fillId="0" borderId="0" applyFill="0"/>
    <xf numFmtId="0" fontId="16" fillId="0" borderId="0"/>
    <xf numFmtId="0" fontId="19" fillId="0" borderId="0"/>
    <xf numFmtId="10" fontId="11" fillId="0" borderId="0" applyFont="0" applyFill="0" applyBorder="0" applyAlignment="0" applyProtection="0"/>
    <xf numFmtId="0" fontId="17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3" xfId="0" applyFont="1" applyBorder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20" fillId="0" borderId="19" xfId="0" applyNumberFormat="1" applyFont="1" applyBorder="1" applyAlignment="1">
      <alignment horizontal="center"/>
    </xf>
    <xf numFmtId="49" fontId="20" fillId="0" borderId="20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49" fontId="20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1" fillId="0" borderId="16" xfId="0" applyFont="1" applyFill="1" applyBorder="1" applyAlignment="1">
      <alignment vertical="center"/>
    </xf>
    <xf numFmtId="0" fontId="21" fillId="0" borderId="22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49" fontId="2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5" fontId="1" fillId="0" borderId="21" xfId="0" applyNumberFormat="1" applyFont="1" applyFill="1" applyBorder="1"/>
    <xf numFmtId="0" fontId="22" fillId="2" borderId="2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2" fillId="2" borderId="19" xfId="0" applyFont="1" applyFill="1" applyBorder="1" applyAlignment="1">
      <alignment vertical="center"/>
    </xf>
    <xf numFmtId="0" fontId="22" fillId="2" borderId="20" xfId="0" applyFont="1" applyFill="1" applyBorder="1" applyAlignment="1">
      <alignment vertical="center"/>
    </xf>
    <xf numFmtId="0" fontId="22" fillId="2" borderId="21" xfId="0" applyFont="1" applyFill="1" applyBorder="1" applyAlignment="1">
      <alignment vertical="center"/>
    </xf>
    <xf numFmtId="165" fontId="3" fillId="2" borderId="23" xfId="24" applyNumberFormat="1" applyFont="1" applyFill="1" applyBorder="1"/>
    <xf numFmtId="0" fontId="25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0" fillId="0" borderId="0" xfId="0" applyFill="1" applyBorder="1" applyAlignment="1">
      <alignment horizontal="right"/>
    </xf>
    <xf numFmtId="165" fontId="25" fillId="0" borderId="23" xfId="25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Alignment="1">
      <alignment vertical="top" wrapText="1"/>
    </xf>
    <xf numFmtId="171" fontId="0" fillId="0" borderId="0" xfId="0" applyNumberFormat="1"/>
    <xf numFmtId="172" fontId="0" fillId="0" borderId="0" xfId="0" applyNumberFormat="1"/>
    <xf numFmtId="164" fontId="27" fillId="0" borderId="22" xfId="0" applyNumberFormat="1" applyFont="1" applyFill="1" applyBorder="1" applyAlignment="1">
      <alignment horizontal="right" vertical="top"/>
    </xf>
    <xf numFmtId="4" fontId="27" fillId="0" borderId="23" xfId="0" applyNumberFormat="1" applyFont="1" applyBorder="1" applyAlignment="1">
      <alignment horizontal="right" vertical="center" wrapText="1"/>
    </xf>
    <xf numFmtId="0" fontId="28" fillId="0" borderId="0" xfId="0" applyFont="1" applyAlignment="1">
      <alignment vertical="top" wrapText="1"/>
    </xf>
    <xf numFmtId="171" fontId="28" fillId="0" borderId="0" xfId="0" applyNumberFormat="1" applyFont="1"/>
    <xf numFmtId="0" fontId="28" fillId="0" borderId="0" xfId="0" applyFont="1" applyAlignment="1">
      <alignment horizontal="left"/>
    </xf>
    <xf numFmtId="172" fontId="28" fillId="0" borderId="0" xfId="0" applyNumberFormat="1" applyFont="1"/>
    <xf numFmtId="49" fontId="27" fillId="0" borderId="0" xfId="0" applyNumberFormat="1" applyFont="1" applyBorder="1" applyAlignment="1">
      <alignment horizontal="right" vertical="center"/>
    </xf>
    <xf numFmtId="4" fontId="25" fillId="0" borderId="0" xfId="24" applyNumberFormat="1" applyFont="1" applyFill="1" applyBorder="1" applyAlignment="1" applyProtection="1">
      <alignment horizontal="right"/>
    </xf>
    <xf numFmtId="0" fontId="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 vertical="center"/>
    </xf>
    <xf numFmtId="0" fontId="0" fillId="0" borderId="22" xfId="0" applyBorder="1"/>
    <xf numFmtId="0" fontId="29" fillId="0" borderId="0" xfId="0" applyFont="1" applyAlignment="1">
      <alignment horizontal="left"/>
    </xf>
    <xf numFmtId="0" fontId="30" fillId="0" borderId="0" xfId="0" applyFont="1"/>
    <xf numFmtId="4" fontId="29" fillId="0" borderId="23" xfId="0" applyNumberFormat="1" applyFont="1" applyBorder="1"/>
    <xf numFmtId="0" fontId="31" fillId="0" borderId="0" xfId="0" applyFont="1" applyAlignment="1">
      <alignment horizontal="left"/>
    </xf>
    <xf numFmtId="0" fontId="32" fillId="0" borderId="0" xfId="0" applyFont="1"/>
    <xf numFmtId="0" fontId="33" fillId="0" borderId="0" xfId="0" applyFont="1" applyAlignment="1">
      <alignment horizontal="left"/>
    </xf>
    <xf numFmtId="49" fontId="33" fillId="0" borderId="0" xfId="0" applyNumberFormat="1" applyFont="1" applyAlignment="1">
      <alignment horizontal="center"/>
    </xf>
    <xf numFmtId="173" fontId="33" fillId="0" borderId="0" xfId="0" applyNumberFormat="1" applyFont="1"/>
    <xf numFmtId="174" fontId="33" fillId="0" borderId="0" xfId="0" applyNumberFormat="1" applyFont="1"/>
    <xf numFmtId="4" fontId="31" fillId="0" borderId="23" xfId="0" applyNumberFormat="1" applyFont="1" applyBorder="1"/>
    <xf numFmtId="164" fontId="9" fillId="0" borderId="22" xfId="0" applyNumberFormat="1" applyFont="1" applyBorder="1" applyAlignment="1">
      <alignment horizontal="right" vertical="top"/>
    </xf>
    <xf numFmtId="0" fontId="34" fillId="0" borderId="0" xfId="0" applyFont="1" applyAlignment="1">
      <alignment horizontal="justify" wrapText="1"/>
    </xf>
    <xf numFmtId="3" fontId="34" fillId="0" borderId="0" xfId="0" applyNumberFormat="1" applyFont="1" applyAlignment="1">
      <alignment wrapText="1"/>
    </xf>
    <xf numFmtId="44" fontId="34" fillId="0" borderId="23" xfId="24" applyFont="1" applyBorder="1" applyAlignment="1">
      <alignment wrapText="1"/>
    </xf>
    <xf numFmtId="3" fontId="33" fillId="0" borderId="0" xfId="0" applyNumberFormat="1" applyFont="1"/>
    <xf numFmtId="0" fontId="0" fillId="0" borderId="7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/>
    <xf numFmtId="0" fontId="0" fillId="0" borderId="8" xfId="0" applyBorder="1" applyAlignment="1"/>
    <xf numFmtId="0" fontId="0" fillId="0" borderId="2" xfId="0" applyBorder="1" applyAlignment="1">
      <alignment horizontal="left"/>
    </xf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26" fillId="0" borderId="0" xfId="0" applyFont="1" applyAlignment="1">
      <alignment horizontal="left" vertical="center"/>
    </xf>
    <xf numFmtId="0" fontId="28" fillId="0" borderId="0" xfId="0" applyFont="1"/>
    <xf numFmtId="0" fontId="26" fillId="0" borderId="0" xfId="0" applyFont="1" applyFill="1" applyAlignment="1">
      <alignment horizontal="left" vertical="center"/>
    </xf>
    <xf numFmtId="0" fontId="28" fillId="0" borderId="0" xfId="0" applyFont="1" applyFill="1"/>
    <xf numFmtId="0" fontId="23" fillId="0" borderId="20" xfId="0" applyFont="1" applyFill="1" applyBorder="1" applyAlignment="1">
      <alignment horizontal="left" vertical="center"/>
    </xf>
    <xf numFmtId="0" fontId="23" fillId="0" borderId="21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justify"/>
    </xf>
    <xf numFmtId="0" fontId="21" fillId="0" borderId="18" xfId="0" applyFont="1" applyFill="1" applyBorder="1" applyAlignment="1">
      <alignment horizontal="center" vertical="justify"/>
    </xf>
    <xf numFmtId="0" fontId="21" fillId="0" borderId="0" xfId="0" applyFont="1" applyFill="1" applyBorder="1" applyAlignment="1">
      <alignment horizontal="left" vertical="center"/>
    </xf>
    <xf numFmtId="0" fontId="21" fillId="0" borderId="23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indent="10"/>
    </xf>
    <xf numFmtId="0" fontId="0" fillId="0" borderId="0" xfId="0" applyAlignment="1">
      <alignment horizontal="left" indent="10"/>
    </xf>
    <xf numFmtId="0" fontId="24" fillId="0" borderId="0" xfId="0" applyFont="1" applyAlignment="1">
      <alignment horizontal="left" vertical="center"/>
    </xf>
    <xf numFmtId="0" fontId="0" fillId="0" borderId="0" xfId="0"/>
  </cellXfs>
  <cellStyles count="26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" xfId="25" builtinId="3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Normal="100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9"/>
      <c r="B1" s="118" t="s">
        <v>5</v>
      </c>
      <c r="C1" s="118"/>
      <c r="D1" s="10" t="s">
        <v>6</v>
      </c>
      <c r="E1" s="7">
        <v>14</v>
      </c>
    </row>
    <row r="2" spans="1:5" ht="18" customHeight="1">
      <c r="A2" s="3"/>
      <c r="B2" s="4"/>
      <c r="C2" s="4"/>
      <c r="D2" s="5"/>
      <c r="E2" s="3"/>
    </row>
    <row r="3" spans="1:5" ht="30.75" customHeight="1">
      <c r="A3" t="s">
        <v>15</v>
      </c>
      <c r="B3" s="119" t="s">
        <v>52</v>
      </c>
      <c r="C3" s="119"/>
      <c r="D3" s="119"/>
      <c r="E3" s="119"/>
    </row>
    <row r="4" spans="1:5">
      <c r="A4" t="s">
        <v>0</v>
      </c>
      <c r="B4" s="110" t="s">
        <v>65</v>
      </c>
      <c r="C4" s="110"/>
      <c r="D4" s="8"/>
      <c r="E4" s="8"/>
    </row>
    <row r="5" spans="1:5">
      <c r="A5" t="s">
        <v>16</v>
      </c>
      <c r="B5" s="107" t="s">
        <v>53</v>
      </c>
      <c r="C5" s="107"/>
      <c r="D5" s="8"/>
      <c r="E5" s="8"/>
    </row>
    <row r="7" spans="1:5" ht="15" customHeight="1">
      <c r="A7" t="s">
        <v>1</v>
      </c>
      <c r="B7" s="98" t="s">
        <v>66</v>
      </c>
      <c r="C7" s="109"/>
      <c r="D7" s="109"/>
      <c r="E7" s="99"/>
    </row>
    <row r="8" spans="1:5">
      <c r="B8" t="s">
        <v>17</v>
      </c>
      <c r="C8" s="110" t="s">
        <v>67</v>
      </c>
      <c r="D8" s="110"/>
      <c r="E8" s="110"/>
    </row>
    <row r="9" spans="1:5">
      <c r="B9" t="s">
        <v>18</v>
      </c>
      <c r="C9" s="107" t="s">
        <v>68</v>
      </c>
      <c r="D9" s="107"/>
      <c r="E9" s="107"/>
    </row>
    <row r="10" spans="1:5">
      <c r="C10" s="108"/>
      <c r="D10" s="108"/>
      <c r="E10" s="108"/>
    </row>
    <row r="11" spans="1:5">
      <c r="A11" t="s">
        <v>2</v>
      </c>
      <c r="B11" s="98" t="s">
        <v>35</v>
      </c>
      <c r="C11" s="109"/>
      <c r="D11" s="109"/>
      <c r="E11" s="99"/>
    </row>
    <row r="12" spans="1:5">
      <c r="B12" t="s">
        <v>17</v>
      </c>
      <c r="C12" s="110" t="s">
        <v>32</v>
      </c>
      <c r="D12" s="110"/>
      <c r="E12" s="110"/>
    </row>
    <row r="13" spans="1:5">
      <c r="B13" t="s">
        <v>18</v>
      </c>
      <c r="C13" s="107">
        <v>24247674</v>
      </c>
      <c r="D13" s="107"/>
      <c r="E13" s="107"/>
    </row>
    <row r="15" spans="1:5" ht="15.75" thickBot="1">
      <c r="A15" t="s">
        <v>3</v>
      </c>
    </row>
    <row r="16" spans="1:5" ht="19.5" thickBot="1">
      <c r="A16" s="111" t="s">
        <v>80</v>
      </c>
      <c r="B16" s="112"/>
      <c r="C16" s="112"/>
      <c r="D16" s="112"/>
      <c r="E16" s="113"/>
    </row>
    <row r="17" spans="1:5">
      <c r="A17" s="6"/>
      <c r="B17" s="6"/>
      <c r="C17" s="6"/>
      <c r="D17" s="6"/>
      <c r="E17" s="6"/>
    </row>
    <row r="18" spans="1:5">
      <c r="A18" s="18" t="s">
        <v>59</v>
      </c>
    </row>
    <row r="19" spans="1:5" ht="59.25" customHeight="1">
      <c r="A19" s="117" t="s">
        <v>81</v>
      </c>
      <c r="B19" s="117"/>
      <c r="C19" s="117"/>
      <c r="D19" s="117"/>
      <c r="E19" s="117"/>
    </row>
    <row r="20" spans="1:5">
      <c r="A20" s="51"/>
      <c r="B20" s="51"/>
      <c r="C20" s="51"/>
      <c r="D20" s="51"/>
      <c r="E20" s="51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15">
        <f>'Výkaz výměr'!H61</f>
        <v>357028.53139199998</v>
      </c>
      <c r="D22" s="116"/>
      <c r="E22" s="52" t="s">
        <v>42</v>
      </c>
    </row>
    <row r="23" spans="1:5">
      <c r="A23" t="s">
        <v>19</v>
      </c>
      <c r="B23" s="1" t="s">
        <v>31</v>
      </c>
      <c r="C23" s="114"/>
      <c r="D23" s="114"/>
      <c r="E23" s="114"/>
    </row>
    <row r="24" spans="1:5">
      <c r="A24" t="s">
        <v>4</v>
      </c>
      <c r="B24" s="1" t="s">
        <v>31</v>
      </c>
      <c r="C24" s="100"/>
      <c r="D24" s="100"/>
      <c r="E24" s="100"/>
    </row>
    <row r="25" spans="1:5">
      <c r="A25" t="s">
        <v>14</v>
      </c>
      <c r="B25" s="1" t="s">
        <v>31</v>
      </c>
      <c r="C25" s="100"/>
      <c r="D25" s="100"/>
      <c r="E25" s="100"/>
    </row>
    <row r="26" spans="1:5">
      <c r="A26" s="59" t="s">
        <v>69</v>
      </c>
      <c r="B26" s="1" t="s">
        <v>31</v>
      </c>
      <c r="C26" s="106"/>
      <c r="D26" s="106"/>
      <c r="E26" s="106"/>
    </row>
    <row r="27" spans="1:5" ht="15.75" thickBot="1"/>
    <row r="28" spans="1:5" ht="13.9" customHeight="1" thickBot="1">
      <c r="A28" s="16" t="s">
        <v>21</v>
      </c>
      <c r="B28" s="14" t="s">
        <v>41</v>
      </c>
      <c r="C28" s="14"/>
      <c r="D28" s="14"/>
      <c r="E28" s="15"/>
    </row>
    <row r="29" spans="1:5" ht="13.15" customHeight="1">
      <c r="A29" s="101" t="s">
        <v>29</v>
      </c>
      <c r="B29" s="102"/>
      <c r="C29" s="102"/>
      <c r="D29" s="102"/>
      <c r="E29" s="103"/>
    </row>
    <row r="30" spans="1:5" ht="15.75" thickBot="1"/>
    <row r="31" spans="1:5" ht="15.75" thickBot="1">
      <c r="A31" s="13" t="s">
        <v>7</v>
      </c>
      <c r="B31" s="14" t="s">
        <v>20</v>
      </c>
      <c r="C31" s="14"/>
      <c r="D31" s="14" t="s">
        <v>11</v>
      </c>
      <c r="E31" s="15" t="s">
        <v>12</v>
      </c>
    </row>
    <row r="32" spans="1:5" ht="27.95" customHeight="1">
      <c r="A32" s="17" t="s">
        <v>33</v>
      </c>
      <c r="B32" s="101" t="s">
        <v>64</v>
      </c>
      <c r="C32" s="103"/>
      <c r="D32" s="2"/>
      <c r="E32" s="19"/>
    </row>
    <row r="33" spans="1:6" ht="15.75" thickBot="1">
      <c r="A33" s="3"/>
      <c r="B33" s="3"/>
      <c r="C33" s="3"/>
      <c r="D33" s="3"/>
      <c r="E33" s="3"/>
    </row>
    <row r="34" spans="1:6" ht="15.75" thickBot="1">
      <c r="A34" s="13" t="s">
        <v>22</v>
      </c>
      <c r="B34" s="14"/>
      <c r="C34" s="14"/>
      <c r="D34" s="14"/>
      <c r="E34" s="15"/>
    </row>
    <row r="35" spans="1:6" ht="42.75" customHeight="1">
      <c r="A35" s="104" t="s">
        <v>23</v>
      </c>
      <c r="B35" s="105"/>
      <c r="C35" s="105"/>
      <c r="D35" s="105"/>
      <c r="E35" s="105"/>
    </row>
    <row r="36" spans="1:6" ht="15" customHeight="1">
      <c r="A36" s="22"/>
      <c r="B36" s="23"/>
      <c r="C36" s="23"/>
      <c r="D36" s="23"/>
      <c r="E36" s="23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98" t="s">
        <v>55</v>
      </c>
      <c r="C38" s="99"/>
      <c r="D38" s="1"/>
      <c r="E38" s="12"/>
    </row>
    <row r="39" spans="1:6" ht="30" customHeight="1">
      <c r="A39" s="1" t="s">
        <v>24</v>
      </c>
      <c r="B39" s="20" t="s">
        <v>54</v>
      </c>
      <c r="C39" s="21"/>
      <c r="D39" s="1"/>
      <c r="E39" s="12"/>
    </row>
    <row r="40" spans="1:6" ht="28.5" customHeight="1">
      <c r="A40" s="1" t="s">
        <v>56</v>
      </c>
      <c r="B40" s="98" t="s">
        <v>57</v>
      </c>
      <c r="C40" s="99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1" t="s">
        <v>26</v>
      </c>
      <c r="B43" s="98" t="s">
        <v>127</v>
      </c>
      <c r="C43" s="99"/>
      <c r="D43" s="1"/>
      <c r="E43" s="1"/>
    </row>
    <row r="44" spans="1:6" ht="30" customHeight="1">
      <c r="A44" s="1" t="s">
        <v>25</v>
      </c>
      <c r="B44" s="98" t="s">
        <v>36</v>
      </c>
      <c r="C44" s="99"/>
      <c r="D44" s="1"/>
      <c r="E44" s="19"/>
    </row>
  </sheetData>
  <mergeCells count="25">
    <mergeCell ref="C8:E8"/>
    <mergeCell ref="B1:C1"/>
    <mergeCell ref="B3:E3"/>
    <mergeCell ref="B4:C4"/>
    <mergeCell ref="B5:C5"/>
    <mergeCell ref="B7:E7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A19:E19"/>
    <mergeCell ref="B43:C43"/>
    <mergeCell ref="B44:C44"/>
    <mergeCell ref="C25:E25"/>
    <mergeCell ref="A29:E29"/>
    <mergeCell ref="B32:C32"/>
    <mergeCell ref="A35:E35"/>
    <mergeCell ref="B38:C38"/>
    <mergeCell ref="B40:C40"/>
    <mergeCell ref="C26:E26"/>
  </mergeCells>
  <pageMargins left="0.7" right="0.7" top="0.75" bottom="0.75" header="0.3" footer="0.3"/>
  <pageSetup paperSize="9" scale="83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62"/>
  <sheetViews>
    <sheetView topLeftCell="A52" workbookViewId="0">
      <selection activeCell="H62" sqref="A1:H62"/>
    </sheetView>
  </sheetViews>
  <sheetFormatPr defaultColWidth="6" defaultRowHeight="15"/>
  <cols>
    <col min="1" max="1" width="6.7109375" style="31" customWidth="1"/>
    <col min="2" max="2" width="4.5703125" style="31" customWidth="1"/>
    <col min="3" max="3" width="10" style="31" customWidth="1"/>
    <col min="4" max="4" width="53.42578125" style="31" customWidth="1"/>
    <col min="5" max="5" width="7.42578125" style="31" customWidth="1"/>
    <col min="6" max="6" width="16.7109375" style="31" customWidth="1"/>
    <col min="7" max="7" width="13.7109375" style="31" customWidth="1"/>
    <col min="8" max="8" width="19" style="31" customWidth="1"/>
    <col min="9" max="9" width="9.28515625" style="31" customWidth="1"/>
    <col min="10" max="10" width="16.85546875" style="31" customWidth="1"/>
    <col min="11" max="11" width="12.140625" style="31" customWidth="1"/>
    <col min="12" max="12" width="11.42578125" style="31" customWidth="1"/>
    <col min="13" max="13" width="9.85546875" style="31" customWidth="1"/>
    <col min="14" max="14" width="8.7109375" style="31" customWidth="1"/>
    <col min="15" max="15" width="8.140625" style="31" customWidth="1"/>
    <col min="16" max="16" width="8.28515625" style="31" customWidth="1"/>
    <col min="17" max="17" width="7.85546875" style="31" customWidth="1"/>
    <col min="18" max="18" width="7.5703125" style="31" customWidth="1"/>
    <col min="19" max="19" width="8.85546875" style="31" customWidth="1"/>
    <col min="20" max="26" width="6" style="31"/>
    <col min="27" max="27" width="10.28515625" style="31" customWidth="1"/>
    <col min="28" max="16384" width="6" style="31"/>
  </cols>
  <sheetData>
    <row r="1" spans="1:10" ht="15.75">
      <c r="A1" s="131" t="s">
        <v>128</v>
      </c>
      <c r="B1" s="132"/>
      <c r="C1" s="132"/>
      <c r="D1" s="132"/>
      <c r="E1" s="132"/>
      <c r="F1" s="133"/>
      <c r="G1" s="29"/>
      <c r="H1" s="30"/>
    </row>
    <row r="2" spans="1:10" ht="24" customHeight="1" thickBot="1">
      <c r="A2" s="60"/>
      <c r="B2" s="61"/>
      <c r="C2" s="61"/>
      <c r="D2" s="58" t="str">
        <f>Průvodka!A16</f>
        <v>Nasazení systému DALI</v>
      </c>
      <c r="E2" s="61"/>
      <c r="F2" s="62"/>
      <c r="G2" s="32"/>
      <c r="H2" s="33"/>
    </row>
    <row r="3" spans="1:10" ht="35.450000000000003" customHeight="1">
      <c r="A3" s="34"/>
      <c r="B3" s="134" t="s">
        <v>51</v>
      </c>
      <c r="C3" s="134"/>
      <c r="D3" s="134"/>
      <c r="E3" s="134"/>
      <c r="F3" s="135"/>
      <c r="G3" s="32"/>
      <c r="H3" s="33"/>
    </row>
    <row r="4" spans="1:10" ht="3.75" customHeight="1">
      <c r="A4" s="35"/>
      <c r="B4" s="36"/>
      <c r="C4" s="36"/>
      <c r="D4" s="36"/>
      <c r="E4" s="36"/>
      <c r="F4" s="37"/>
      <c r="G4" s="32"/>
      <c r="H4" s="33"/>
    </row>
    <row r="5" spans="1:10" ht="15" customHeight="1">
      <c r="A5" s="35"/>
      <c r="B5" s="136" t="s">
        <v>37</v>
      </c>
      <c r="C5" s="136"/>
      <c r="D5" s="136"/>
      <c r="E5" s="136"/>
      <c r="F5" s="137"/>
      <c r="G5" s="32"/>
      <c r="H5" s="33"/>
    </row>
    <row r="6" spans="1:10" ht="15" customHeight="1">
      <c r="A6" s="35"/>
      <c r="B6" s="129" t="s">
        <v>38</v>
      </c>
      <c r="C6" s="129"/>
      <c r="D6" s="129"/>
      <c r="E6" s="129"/>
      <c r="F6" s="130"/>
      <c r="G6" s="32"/>
      <c r="H6" s="33"/>
    </row>
    <row r="7" spans="1:10" ht="15" customHeight="1">
      <c r="A7" s="35"/>
      <c r="B7" s="129" t="s">
        <v>39</v>
      </c>
      <c r="C7" s="129"/>
      <c r="D7" s="129"/>
      <c r="E7" s="129"/>
      <c r="F7" s="130"/>
      <c r="G7" s="32"/>
      <c r="H7" s="33"/>
    </row>
    <row r="8" spans="1:10" ht="15" customHeight="1" thickBot="1">
      <c r="A8" s="38"/>
      <c r="B8" s="124" t="s">
        <v>40</v>
      </c>
      <c r="C8" s="124"/>
      <c r="D8" s="124"/>
      <c r="E8" s="124"/>
      <c r="F8" s="125"/>
      <c r="G8" s="39"/>
      <c r="H8" s="40"/>
    </row>
    <row r="9" spans="1:10" ht="15.75" thickBot="1">
      <c r="A9" s="25" t="s">
        <v>48</v>
      </c>
      <c r="B9" s="26" t="s">
        <v>49</v>
      </c>
      <c r="C9" s="26" t="s">
        <v>50</v>
      </c>
      <c r="D9" s="27" t="s">
        <v>43</v>
      </c>
      <c r="E9" s="26" t="s">
        <v>44</v>
      </c>
      <c r="F9" s="26" t="s">
        <v>45</v>
      </c>
      <c r="G9" s="26" t="s">
        <v>46</v>
      </c>
      <c r="H9" s="28" t="s">
        <v>47</v>
      </c>
      <c r="J9" s="50"/>
    </row>
    <row r="10" spans="1:10">
      <c r="A10" s="126" t="s">
        <v>60</v>
      </c>
      <c r="B10" s="127"/>
      <c r="C10" s="127"/>
      <c r="D10" s="127"/>
      <c r="E10" s="127"/>
      <c r="F10" s="127"/>
      <c r="G10" s="127"/>
      <c r="H10" s="128"/>
    </row>
    <row r="11" spans="1:10">
      <c r="A11" s="122" t="s">
        <v>72</v>
      </c>
      <c r="B11" s="123"/>
      <c r="C11" s="123"/>
      <c r="D11" s="123"/>
      <c r="E11" s="123"/>
      <c r="F11" s="123"/>
      <c r="G11" s="123"/>
      <c r="H11" s="73"/>
    </row>
    <row r="12" spans="1:10">
      <c r="A12" s="122" t="s">
        <v>70</v>
      </c>
      <c r="B12" s="123"/>
      <c r="C12" s="123"/>
      <c r="D12" s="123"/>
      <c r="E12" s="123"/>
      <c r="F12" s="123"/>
      <c r="G12" s="123"/>
      <c r="H12" s="73"/>
    </row>
    <row r="13" spans="1:10">
      <c r="A13" s="122" t="s">
        <v>71</v>
      </c>
      <c r="B13" s="123"/>
      <c r="C13" s="123"/>
      <c r="D13" s="123"/>
      <c r="E13" s="123"/>
      <c r="F13" s="123"/>
      <c r="G13" s="123"/>
      <c r="H13" s="73"/>
    </row>
    <row r="14" spans="1:10">
      <c r="A14" s="120" t="s">
        <v>73</v>
      </c>
      <c r="B14" s="121"/>
      <c r="C14" s="121"/>
      <c r="D14" s="121"/>
      <c r="E14" s="121"/>
      <c r="F14" s="121"/>
      <c r="G14" s="121"/>
      <c r="H14" s="73"/>
    </row>
    <row r="15" spans="1:10">
      <c r="A15" s="120" t="s">
        <v>82</v>
      </c>
      <c r="B15" s="121"/>
      <c r="C15" s="121"/>
      <c r="D15" s="121"/>
      <c r="E15" s="121"/>
      <c r="F15" s="121"/>
      <c r="G15" s="121"/>
      <c r="H15" s="73"/>
    </row>
    <row r="16" spans="1:10">
      <c r="A16" s="72">
        <v>57</v>
      </c>
      <c r="B16" s="74"/>
      <c r="C16" s="74" t="s">
        <v>83</v>
      </c>
      <c r="D16" s="74" t="s">
        <v>84</v>
      </c>
      <c r="E16" s="75" t="s">
        <v>85</v>
      </c>
      <c r="F16" s="76">
        <v>-2100</v>
      </c>
      <c r="G16" s="77">
        <v>12</v>
      </c>
      <c r="H16" s="73">
        <f>G16*F16</f>
        <v>-25200</v>
      </c>
      <c r="I16" s="31" t="s">
        <v>79</v>
      </c>
    </row>
    <row r="17" spans="1:9">
      <c r="A17" s="122" t="s">
        <v>75</v>
      </c>
      <c r="B17" s="123"/>
      <c r="C17" s="123"/>
      <c r="D17" s="123"/>
      <c r="E17" s="123"/>
      <c r="F17" s="123"/>
      <c r="G17" s="123"/>
      <c r="H17" s="73"/>
    </row>
    <row r="18" spans="1:9">
      <c r="A18" s="122" t="s">
        <v>76</v>
      </c>
      <c r="B18" s="123"/>
      <c r="C18" s="123"/>
      <c r="D18" s="123"/>
      <c r="E18" s="123"/>
      <c r="F18" s="123"/>
      <c r="G18" s="123"/>
      <c r="H18" s="73"/>
    </row>
    <row r="19" spans="1:9">
      <c r="A19" s="122" t="s">
        <v>77</v>
      </c>
      <c r="B19" s="123"/>
      <c r="C19" s="123"/>
      <c r="D19" s="123"/>
      <c r="E19" s="123"/>
      <c r="F19" s="123"/>
      <c r="G19" s="123"/>
      <c r="H19" s="73"/>
    </row>
    <row r="20" spans="1:9">
      <c r="A20" s="120" t="s">
        <v>73</v>
      </c>
      <c r="B20" s="121"/>
      <c r="C20" s="121"/>
      <c r="D20" s="121"/>
      <c r="E20" s="121"/>
      <c r="F20" s="121"/>
      <c r="G20" s="121"/>
      <c r="H20" s="73"/>
    </row>
    <row r="21" spans="1:9">
      <c r="A21" s="120" t="s">
        <v>86</v>
      </c>
      <c r="B21" s="121"/>
      <c r="C21" s="121"/>
      <c r="D21" s="121"/>
      <c r="E21" s="121"/>
      <c r="F21" s="121"/>
      <c r="G21" s="121"/>
      <c r="H21" s="73"/>
    </row>
    <row r="22" spans="1:9">
      <c r="A22" s="72">
        <v>27</v>
      </c>
      <c r="B22" s="78"/>
      <c r="C22" s="74" t="s">
        <v>87</v>
      </c>
      <c r="D22" s="74" t="s">
        <v>84</v>
      </c>
      <c r="E22" s="75" t="s">
        <v>85</v>
      </c>
      <c r="F22" s="76">
        <v>-1700</v>
      </c>
      <c r="G22" s="77">
        <v>10.236000000000001</v>
      </c>
      <c r="H22" s="73">
        <f>G22*F22</f>
        <v>-17401.2</v>
      </c>
      <c r="I22" s="31" t="s">
        <v>79</v>
      </c>
    </row>
    <row r="23" spans="1:9" ht="15.75" thickBot="1">
      <c r="A23" s="54"/>
      <c r="B23" s="55"/>
      <c r="C23" s="55"/>
      <c r="D23" s="56" t="s">
        <v>62</v>
      </c>
      <c r="E23" s="55"/>
      <c r="F23" s="55"/>
      <c r="G23" s="55"/>
      <c r="H23" s="57">
        <f>SUM(H15:H22)</f>
        <v>-42601.2</v>
      </c>
    </row>
    <row r="24" spans="1:9">
      <c r="A24" s="126" t="s">
        <v>61</v>
      </c>
      <c r="B24" s="127"/>
      <c r="C24" s="127"/>
      <c r="D24" s="127"/>
      <c r="E24" s="127"/>
      <c r="F24" s="127"/>
      <c r="G24" s="127"/>
      <c r="H24" s="128"/>
    </row>
    <row r="25" spans="1:9">
      <c r="A25" s="122" t="s">
        <v>72</v>
      </c>
      <c r="B25" s="123"/>
      <c r="C25" s="123"/>
      <c r="D25" s="123"/>
      <c r="E25" s="123"/>
      <c r="F25" s="123"/>
      <c r="G25" s="123"/>
      <c r="H25" s="67"/>
    </row>
    <row r="26" spans="1:9">
      <c r="A26" s="122" t="s">
        <v>70</v>
      </c>
      <c r="B26" s="123"/>
      <c r="C26" s="123"/>
      <c r="D26" s="123"/>
      <c r="E26" s="123"/>
      <c r="F26" s="123"/>
      <c r="G26" s="123"/>
      <c r="H26" s="67"/>
    </row>
    <row r="27" spans="1:9">
      <c r="A27" s="122" t="s">
        <v>71</v>
      </c>
      <c r="B27" s="123"/>
      <c r="C27" s="123"/>
      <c r="D27" s="123"/>
      <c r="E27" s="123"/>
      <c r="F27" s="123"/>
      <c r="G27" s="123"/>
      <c r="H27" s="67"/>
    </row>
    <row r="28" spans="1:9">
      <c r="A28" s="120" t="s">
        <v>73</v>
      </c>
      <c r="B28" s="121"/>
      <c r="C28" s="121"/>
      <c r="D28" s="121"/>
      <c r="E28" s="121"/>
      <c r="F28" s="121"/>
      <c r="G28" s="121"/>
      <c r="H28" s="67"/>
    </row>
    <row r="29" spans="1:9">
      <c r="A29" s="120" t="s">
        <v>82</v>
      </c>
      <c r="B29" s="121"/>
      <c r="C29" s="121"/>
      <c r="D29" s="121"/>
      <c r="E29" s="121"/>
      <c r="F29" s="121"/>
      <c r="G29" s="121"/>
      <c r="H29" s="67"/>
    </row>
    <row r="30" spans="1:9">
      <c r="A30" s="41">
        <v>55</v>
      </c>
      <c r="B30" s="69"/>
      <c r="C30" s="69" t="s">
        <v>88</v>
      </c>
      <c r="D30" s="69" t="s">
        <v>89</v>
      </c>
      <c r="E30" s="70" t="s">
        <v>85</v>
      </c>
      <c r="F30" s="8">
        <v>3800</v>
      </c>
      <c r="G30" s="71">
        <v>17.28</v>
      </c>
      <c r="H30" s="67">
        <f>G30*F30</f>
        <v>65664</v>
      </c>
      <c r="I30" s="31" t="s">
        <v>79</v>
      </c>
    </row>
    <row r="31" spans="1:9">
      <c r="A31" s="41">
        <v>59</v>
      </c>
      <c r="B31" s="66"/>
      <c r="C31" s="69" t="s">
        <v>78</v>
      </c>
      <c r="D31" s="69" t="s">
        <v>90</v>
      </c>
      <c r="E31" s="70" t="s">
        <v>85</v>
      </c>
      <c r="F31" s="8">
        <v>200</v>
      </c>
      <c r="G31" s="71">
        <v>9.3000000000000007</v>
      </c>
      <c r="H31" s="67">
        <f>G31*F31</f>
        <v>1860.0000000000002</v>
      </c>
      <c r="I31" s="31" t="s">
        <v>79</v>
      </c>
    </row>
    <row r="32" spans="1:9">
      <c r="A32" s="140" t="s">
        <v>91</v>
      </c>
      <c r="B32" s="141"/>
      <c r="C32" s="141"/>
      <c r="D32" s="141"/>
      <c r="E32" s="141"/>
      <c r="F32" s="141"/>
      <c r="G32" s="141"/>
      <c r="H32" s="67"/>
    </row>
    <row r="33" spans="1:9">
      <c r="A33" s="41">
        <v>141</v>
      </c>
      <c r="B33" s="66"/>
      <c r="C33" s="69" t="s">
        <v>92</v>
      </c>
      <c r="D33" s="69" t="s">
        <v>93</v>
      </c>
      <c r="E33" s="70" t="s">
        <v>85</v>
      </c>
      <c r="F33" s="8">
        <v>160</v>
      </c>
      <c r="G33" s="71">
        <v>6.6479999999999997</v>
      </c>
      <c r="H33" s="67">
        <f>G33*F33</f>
        <v>1063.6799999999998</v>
      </c>
      <c r="I33" s="31" t="s">
        <v>79</v>
      </c>
    </row>
    <row r="34" spans="1:9">
      <c r="A34" s="138" t="s">
        <v>80</v>
      </c>
      <c r="B34" s="139"/>
      <c r="C34" s="139"/>
      <c r="D34" s="139"/>
      <c r="E34" s="139"/>
      <c r="F34" s="139"/>
      <c r="G34" s="139"/>
      <c r="H34" s="67"/>
    </row>
    <row r="35" spans="1:9">
      <c r="A35" s="41"/>
      <c r="B35" s="66"/>
      <c r="C35" s="68">
        <v>742220061</v>
      </c>
      <c r="D35" s="64" t="s">
        <v>94</v>
      </c>
      <c r="E35" s="65" t="s">
        <v>85</v>
      </c>
      <c r="F35" s="80">
        <v>58</v>
      </c>
      <c r="G35" s="79">
        <v>145</v>
      </c>
      <c r="H35" s="67">
        <f t="shared" ref="H35:H45" si="0">G35*F35</f>
        <v>8410</v>
      </c>
      <c r="I35" s="31" t="s">
        <v>97</v>
      </c>
    </row>
    <row r="36" spans="1:9" ht="25.5">
      <c r="A36" s="41"/>
      <c r="B36" s="66"/>
      <c r="C36" s="68">
        <v>741761052</v>
      </c>
      <c r="D36" s="64" t="s">
        <v>95</v>
      </c>
      <c r="E36" s="65" t="s">
        <v>85</v>
      </c>
      <c r="F36" s="80">
        <v>8</v>
      </c>
      <c r="G36" s="79">
        <v>503</v>
      </c>
      <c r="H36" s="67">
        <f t="shared" si="0"/>
        <v>4024</v>
      </c>
      <c r="I36" s="31" t="s">
        <v>97</v>
      </c>
    </row>
    <row r="37" spans="1:9">
      <c r="A37" s="41"/>
      <c r="B37" s="66"/>
      <c r="C37" s="68">
        <v>742220201</v>
      </c>
      <c r="D37" s="64" t="s">
        <v>96</v>
      </c>
      <c r="E37" s="65" t="s">
        <v>85</v>
      </c>
      <c r="F37" s="80">
        <v>8</v>
      </c>
      <c r="G37" s="79">
        <v>257</v>
      </c>
      <c r="H37" s="67">
        <f t="shared" si="0"/>
        <v>2056</v>
      </c>
      <c r="I37" s="31" t="s">
        <v>97</v>
      </c>
    </row>
    <row r="38" spans="1:9" ht="25.5">
      <c r="A38" s="41"/>
      <c r="B38" s="66"/>
      <c r="C38" s="68">
        <v>742330011</v>
      </c>
      <c r="D38" s="64" t="s">
        <v>98</v>
      </c>
      <c r="E38" s="65" t="s">
        <v>85</v>
      </c>
      <c r="F38" s="81">
        <v>3</v>
      </c>
      <c r="G38" s="79">
        <v>1970</v>
      </c>
      <c r="H38" s="67">
        <f t="shared" si="0"/>
        <v>5910</v>
      </c>
      <c r="I38" s="31" t="s">
        <v>97</v>
      </c>
    </row>
    <row r="39" spans="1:9">
      <c r="A39" s="41"/>
      <c r="B39" s="66"/>
      <c r="C39" s="68" t="s">
        <v>74</v>
      </c>
      <c r="D39" s="64" t="s">
        <v>99</v>
      </c>
      <c r="E39" s="65" t="s">
        <v>85</v>
      </c>
      <c r="F39" s="81">
        <v>58</v>
      </c>
      <c r="G39" s="79">
        <v>2172.7199999999998</v>
      </c>
      <c r="H39" s="67">
        <f t="shared" si="0"/>
        <v>126017.76</v>
      </c>
      <c r="I39" s="31" t="s">
        <v>102</v>
      </c>
    </row>
    <row r="40" spans="1:9">
      <c r="A40" s="41"/>
      <c r="B40" s="66"/>
      <c r="C40" s="68" t="s">
        <v>74</v>
      </c>
      <c r="D40" s="64" t="s">
        <v>100</v>
      </c>
      <c r="E40" s="65" t="s">
        <v>85</v>
      </c>
      <c r="F40" s="81">
        <v>8</v>
      </c>
      <c r="G40" s="79">
        <v>2775.96</v>
      </c>
      <c r="H40" s="67">
        <f t="shared" si="0"/>
        <v>22207.68</v>
      </c>
      <c r="I40" s="31" t="s">
        <v>102</v>
      </c>
    </row>
    <row r="41" spans="1:9">
      <c r="A41" s="41"/>
      <c r="B41" s="66"/>
      <c r="C41" s="68" t="s">
        <v>74</v>
      </c>
      <c r="D41" s="64" t="s">
        <v>101</v>
      </c>
      <c r="E41" s="65" t="s">
        <v>85</v>
      </c>
      <c r="F41" s="81">
        <v>8</v>
      </c>
      <c r="G41" s="79">
        <v>8442.7200000000012</v>
      </c>
      <c r="H41" s="67">
        <f t="shared" si="0"/>
        <v>67541.760000000009</v>
      </c>
      <c r="I41" s="31" t="s">
        <v>102</v>
      </c>
    </row>
    <row r="42" spans="1:9">
      <c r="A42" s="41"/>
      <c r="B42" s="66"/>
      <c r="C42" s="68" t="s">
        <v>74</v>
      </c>
      <c r="D42" s="64" t="s">
        <v>103</v>
      </c>
      <c r="E42" s="65" t="s">
        <v>85</v>
      </c>
      <c r="F42" s="81">
        <v>3</v>
      </c>
      <c r="G42" s="79">
        <v>1056</v>
      </c>
      <c r="H42" s="67">
        <f t="shared" si="0"/>
        <v>3168</v>
      </c>
      <c r="I42" s="31" t="s">
        <v>102</v>
      </c>
    </row>
    <row r="43" spans="1:9" ht="25.5">
      <c r="A43" s="41"/>
      <c r="B43" s="66"/>
      <c r="C43" s="68" t="s">
        <v>74</v>
      </c>
      <c r="D43" s="64" t="s">
        <v>104</v>
      </c>
      <c r="E43" s="65" t="s">
        <v>107</v>
      </c>
      <c r="F43" s="81">
        <v>1</v>
      </c>
      <c r="G43" s="79">
        <v>7920.0000000000009</v>
      </c>
      <c r="H43" s="67">
        <f t="shared" si="0"/>
        <v>7920.0000000000009</v>
      </c>
      <c r="I43" s="31" t="s">
        <v>102</v>
      </c>
    </row>
    <row r="44" spans="1:9">
      <c r="A44" s="41"/>
      <c r="B44" s="66"/>
      <c r="C44" s="68" t="s">
        <v>74</v>
      </c>
      <c r="D44" s="64" t="s">
        <v>105</v>
      </c>
      <c r="E44" s="65" t="s">
        <v>107</v>
      </c>
      <c r="F44" s="81">
        <v>1</v>
      </c>
      <c r="G44" s="79">
        <v>68090</v>
      </c>
      <c r="H44" s="67">
        <f t="shared" si="0"/>
        <v>68090</v>
      </c>
      <c r="I44" s="31" t="s">
        <v>102</v>
      </c>
    </row>
    <row r="45" spans="1:9">
      <c r="A45" s="41"/>
      <c r="B45" s="66"/>
      <c r="C45" s="68" t="s">
        <v>74</v>
      </c>
      <c r="D45" s="64" t="s">
        <v>106</v>
      </c>
      <c r="E45" s="65" t="s">
        <v>107</v>
      </c>
      <c r="F45" s="81">
        <v>1</v>
      </c>
      <c r="G45" s="79">
        <v>5500</v>
      </c>
      <c r="H45" s="67">
        <f t="shared" si="0"/>
        <v>5500</v>
      </c>
      <c r="I45" s="31" t="s">
        <v>102</v>
      </c>
    </row>
    <row r="46" spans="1:9">
      <c r="A46" s="41"/>
      <c r="B46" s="66"/>
      <c r="C46" s="68"/>
      <c r="D46" s="64"/>
      <c r="E46" s="65"/>
      <c r="F46" s="81"/>
      <c r="G46" s="79"/>
      <c r="H46" s="67"/>
    </row>
    <row r="47" spans="1:9" ht="15.75">
      <c r="A47" s="82"/>
      <c r="B47"/>
      <c r="C47" s="83" t="s">
        <v>108</v>
      </c>
      <c r="D47" s="83" t="s">
        <v>108</v>
      </c>
      <c r="E47" s="84"/>
      <c r="F47" s="84"/>
      <c r="G47" s="84"/>
      <c r="H47" s="85">
        <f>SUM(H48,H50,H52,H54)</f>
        <v>10196.851392</v>
      </c>
    </row>
    <row r="48" spans="1:9">
      <c r="A48" s="86" t="s">
        <v>109</v>
      </c>
      <c r="B48" s="86" t="s">
        <v>110</v>
      </c>
      <c r="C48" s="87"/>
      <c r="D48" s="88"/>
      <c r="E48" s="89"/>
      <c r="F48" s="90"/>
      <c r="G48" s="91"/>
      <c r="H48" s="92">
        <f>SUBTOTAL(9,H49:H49)</f>
        <v>1387.32672</v>
      </c>
    </row>
    <row r="49" spans="1:8">
      <c r="A49" s="93"/>
      <c r="B49" s="94" t="s">
        <v>111</v>
      </c>
      <c r="C49" s="94" t="s">
        <v>112</v>
      </c>
      <c r="D49" s="94" t="s">
        <v>110</v>
      </c>
      <c r="E49" s="94" t="s">
        <v>113</v>
      </c>
      <c r="F49" s="94">
        <v>0.4</v>
      </c>
      <c r="G49" s="95">
        <f>SUM(H30:H45,H23)</f>
        <v>346831.68</v>
      </c>
      <c r="H49" s="96">
        <f>G49*F49/100</f>
        <v>1387.32672</v>
      </c>
    </row>
    <row r="50" spans="1:8">
      <c r="A50" s="86" t="s">
        <v>114</v>
      </c>
      <c r="B50" s="86" t="s">
        <v>115</v>
      </c>
      <c r="C50" s="87"/>
      <c r="D50" s="88"/>
      <c r="E50" s="89"/>
      <c r="F50" s="90"/>
      <c r="G50" s="97"/>
      <c r="H50" s="92">
        <f>SUBTOTAL(9,H51:H51)</f>
        <v>1387.32672</v>
      </c>
    </row>
    <row r="51" spans="1:8">
      <c r="A51" s="93"/>
      <c r="B51" s="94" t="s">
        <v>111</v>
      </c>
      <c r="C51" s="94" t="s">
        <v>116</v>
      </c>
      <c r="D51" s="94" t="s">
        <v>115</v>
      </c>
      <c r="E51" s="94" t="s">
        <v>113</v>
      </c>
      <c r="F51" s="94">
        <v>0.4</v>
      </c>
      <c r="G51" s="95">
        <f>G49</f>
        <v>346831.68</v>
      </c>
      <c r="H51" s="96">
        <f>G51*F51/100</f>
        <v>1387.32672</v>
      </c>
    </row>
    <row r="52" spans="1:8">
      <c r="A52" s="86" t="s">
        <v>117</v>
      </c>
      <c r="B52" s="86" t="s">
        <v>118</v>
      </c>
      <c r="C52" s="87"/>
      <c r="D52" s="87"/>
      <c r="E52" s="89"/>
      <c r="F52" s="90"/>
      <c r="G52" s="97"/>
      <c r="H52" s="92">
        <f>SUBTOTAL(9,H53:H53)</f>
        <v>1387.32672</v>
      </c>
    </row>
    <row r="53" spans="1:8">
      <c r="A53" s="93"/>
      <c r="B53" s="94" t="s">
        <v>111</v>
      </c>
      <c r="C53" s="94" t="s">
        <v>119</v>
      </c>
      <c r="D53" s="94" t="s">
        <v>118</v>
      </c>
      <c r="E53" s="94" t="s">
        <v>113</v>
      </c>
      <c r="F53" s="94">
        <v>0.4</v>
      </c>
      <c r="G53" s="95">
        <f>G51</f>
        <v>346831.68</v>
      </c>
      <c r="H53" s="96">
        <f>G53*F53/100</f>
        <v>1387.32672</v>
      </c>
    </row>
    <row r="54" spans="1:8">
      <c r="A54" s="86" t="s">
        <v>108</v>
      </c>
      <c r="B54" s="86" t="s">
        <v>120</v>
      </c>
      <c r="C54" s="87"/>
      <c r="D54" s="88"/>
      <c r="E54" s="89"/>
      <c r="F54" s="90"/>
      <c r="G54" s="97"/>
      <c r="H54" s="92">
        <f>SUM(H55:H57)</f>
        <v>6034.8712319999995</v>
      </c>
    </row>
    <row r="55" spans="1:8">
      <c r="A55" s="93"/>
      <c r="B55" s="94" t="s">
        <v>111</v>
      </c>
      <c r="C55" s="94" t="s">
        <v>121</v>
      </c>
      <c r="D55" s="94" t="s">
        <v>122</v>
      </c>
      <c r="E55" s="94" t="s">
        <v>113</v>
      </c>
      <c r="F55" s="94">
        <v>0.57999999999999996</v>
      </c>
      <c r="G55" s="95">
        <f>G53</f>
        <v>346831.68</v>
      </c>
      <c r="H55" s="96">
        <f>G55*F55/100</f>
        <v>2011.6237439999998</v>
      </c>
    </row>
    <row r="56" spans="1:8">
      <c r="A56" s="93"/>
      <c r="B56" s="94" t="s">
        <v>111</v>
      </c>
      <c r="C56" s="94" t="s">
        <v>123</v>
      </c>
      <c r="D56" s="94" t="s">
        <v>124</v>
      </c>
      <c r="E56" s="94" t="s">
        <v>113</v>
      </c>
      <c r="F56" s="94">
        <v>0.57999999999999996</v>
      </c>
      <c r="G56" s="95">
        <f>G53</f>
        <v>346831.68</v>
      </c>
      <c r="H56" s="96">
        <f>G56*F56/100</f>
        <v>2011.6237439999998</v>
      </c>
    </row>
    <row r="57" spans="1:8">
      <c r="A57" s="93"/>
      <c r="B57" s="94" t="s">
        <v>111</v>
      </c>
      <c r="C57" s="94" t="s">
        <v>125</v>
      </c>
      <c r="D57" s="94" t="s">
        <v>126</v>
      </c>
      <c r="E57" s="94" t="s">
        <v>113</v>
      </c>
      <c r="F57" s="94">
        <v>0.57999999999999996</v>
      </c>
      <c r="G57" s="95">
        <f>G53</f>
        <v>346831.68</v>
      </c>
      <c r="H57" s="96">
        <f>G57*F57/100</f>
        <v>2011.6237439999998</v>
      </c>
    </row>
    <row r="58" spans="1:8">
      <c r="A58" s="41"/>
      <c r="B58" s="66"/>
      <c r="C58" s="68"/>
      <c r="D58" s="64"/>
      <c r="E58" s="65"/>
      <c r="F58" s="81"/>
      <c r="G58" s="79"/>
      <c r="H58" s="67"/>
    </row>
    <row r="59" spans="1:8" ht="15.75" thickBot="1">
      <c r="A59" s="53"/>
      <c r="B59" s="39"/>
      <c r="C59" s="39"/>
      <c r="D59" s="56" t="s">
        <v>63</v>
      </c>
      <c r="E59" s="55"/>
      <c r="F59" s="55"/>
      <c r="G59" s="55"/>
      <c r="H59" s="57">
        <f>SUM(H30:H45,H47)</f>
        <v>399629.73139199999</v>
      </c>
    </row>
    <row r="60" spans="1:8">
      <c r="A60" s="44"/>
      <c r="B60" s="45"/>
      <c r="C60" s="45"/>
      <c r="D60" s="45"/>
      <c r="E60" s="45"/>
      <c r="F60" s="45"/>
      <c r="G60" s="45"/>
      <c r="H60" s="46"/>
    </row>
    <row r="61" spans="1:8" ht="18.75">
      <c r="A61" s="47"/>
      <c r="B61" s="48"/>
      <c r="C61" s="48"/>
      <c r="D61" s="24" t="s">
        <v>58</v>
      </c>
      <c r="E61" s="48"/>
      <c r="F61" s="48"/>
      <c r="G61" s="48"/>
      <c r="H61" s="63">
        <f>H59+H23</f>
        <v>357028.53139199998</v>
      </c>
    </row>
    <row r="62" spans="1:8" ht="15.75" thickBot="1">
      <c r="A62" s="42"/>
      <c r="B62" s="43"/>
      <c r="C62" s="43"/>
      <c r="D62" s="43"/>
      <c r="E62" s="43"/>
      <c r="F62" s="43"/>
      <c r="G62" s="43"/>
      <c r="H62" s="49"/>
    </row>
  </sheetData>
  <protectedRanges>
    <protectedRange sqref="G30:G46 G58" name="Oblast1_1_4"/>
    <protectedRange sqref="G48:G57" name="Oblast1_1_2_1"/>
  </protectedRanges>
  <mergeCells count="25">
    <mergeCell ref="A34:G34"/>
    <mergeCell ref="A27:G27"/>
    <mergeCell ref="A28:G28"/>
    <mergeCell ref="A29:G29"/>
    <mergeCell ref="A24:H24"/>
    <mergeCell ref="A32:G32"/>
    <mergeCell ref="A25:G25"/>
    <mergeCell ref="A26:G26"/>
    <mergeCell ref="B8:F8"/>
    <mergeCell ref="A10:H10"/>
    <mergeCell ref="B7:F7"/>
    <mergeCell ref="A1:F1"/>
    <mergeCell ref="B3:F3"/>
    <mergeCell ref="B5:F5"/>
    <mergeCell ref="B6:F6"/>
    <mergeCell ref="A13:G13"/>
    <mergeCell ref="A11:G11"/>
    <mergeCell ref="A12:G12"/>
    <mergeCell ref="A15:G15"/>
    <mergeCell ref="A14:G14"/>
    <mergeCell ref="A21:G21"/>
    <mergeCell ref="A20:G20"/>
    <mergeCell ref="A17:G17"/>
    <mergeCell ref="A18:G18"/>
    <mergeCell ref="A19:G19"/>
  </mergeCells>
  <pageMargins left="0.7" right="0.7" top="0.78740157499999996" bottom="0.78740157499999996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2021-09-07T11:56:52Z</cp:lastPrinted>
  <dcterms:created xsi:type="dcterms:W3CDTF">2018-03-28T09:30:56Z</dcterms:created>
  <dcterms:modified xsi:type="dcterms:W3CDTF">2022-02-02T10:15:53Z</dcterms:modified>
</cp:coreProperties>
</file>